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2440" windowWidth="12000" windowHeight="5340" activeTab="0"/>
  </bookViews>
  <sheets>
    <sheet name="Enterprise Budget" sheetId="1" r:id="rId1"/>
    <sheet name="Budget Explanation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<sst xmlns="http://schemas.openxmlformats.org/spreadsheetml/2006/main" count="146" uniqueCount="129">
  <si>
    <t xml:space="preserve">    Hay</t>
  </si>
  <si>
    <t xml:space="preserve">    Other vet costs</t>
  </si>
  <si>
    <t>Bedding</t>
  </si>
  <si>
    <t>Cost</t>
  </si>
  <si>
    <t>COST PER POUND CARCASS WEIGHT</t>
  </si>
  <si>
    <t>COST PER POUND LIVE WEIGHT</t>
  </si>
  <si>
    <t>doses</t>
  </si>
  <si>
    <t>Feed costs</t>
  </si>
  <si>
    <t>head</t>
  </si>
  <si>
    <t>Health program</t>
  </si>
  <si>
    <t>INCOME CALCULATION:</t>
  </si>
  <si>
    <t>Interest on operating money</t>
  </si>
  <si>
    <t>lb.</t>
  </si>
  <si>
    <t>Marketing and Hauling</t>
  </si>
  <si>
    <t>OPERATING COSTS:</t>
  </si>
  <si>
    <t>Supplies</t>
  </si>
  <si>
    <t>Unit</t>
  </si>
  <si>
    <t>Yield</t>
  </si>
  <si>
    <t xml:space="preserve">    Grain</t>
  </si>
  <si>
    <t>Total</t>
  </si>
  <si>
    <t>TOTAL INCOME</t>
  </si>
  <si>
    <t>by Susan Schoenian</t>
  </si>
  <si>
    <t>Net Price</t>
  </si>
  <si>
    <t>TOTAL OPERATING COSTS</t>
  </si>
  <si>
    <t>INCOME CALCULATION</t>
  </si>
  <si>
    <t>OPERATING COSTS</t>
  </si>
  <si>
    <t>COST PER LIVEWEIGHT</t>
  </si>
  <si>
    <t>COST PER CARCASS WEIGHT</t>
  </si>
  <si>
    <t>YIELD (DRESSING PERCENTAGE)</t>
  </si>
  <si>
    <t>No. of doses varies by farm, year, and animal.</t>
  </si>
  <si>
    <t>Varies by plant species, yield goals, and management.  Estimate $30 per year.</t>
  </si>
  <si>
    <t xml:space="preserve">Varies by length of confinement and type of bedding.  </t>
  </si>
  <si>
    <t>Additional Cost</t>
  </si>
  <si>
    <t xml:space="preserve"> Percent Adult Death Loss</t>
  </si>
  <si>
    <t xml:space="preserve"> Hay</t>
  </si>
  <si>
    <t xml:space="preserve"> Grain</t>
  </si>
  <si>
    <t xml:space="preserve"> Salt and Minerals</t>
  </si>
  <si>
    <t xml:space="preserve"> Supplemental Feed for kids</t>
  </si>
  <si>
    <t xml:space="preserve"> Pasture Maintenance</t>
  </si>
  <si>
    <t xml:space="preserve"> Deworming: adults</t>
  </si>
  <si>
    <t xml:space="preserve"> Deworming: kids</t>
  </si>
  <si>
    <t xml:space="preserve"> Vaccinations: adults</t>
  </si>
  <si>
    <t xml:space="preserve"> Vaccinations: Kids</t>
  </si>
  <si>
    <t xml:space="preserve"> Other Vet Costs</t>
  </si>
  <si>
    <t xml:space="preserve"> Buck Replacement</t>
  </si>
  <si>
    <t xml:space="preserve"> Bedding</t>
  </si>
  <si>
    <t xml:space="preserve"> Marketing and Hauling</t>
  </si>
  <si>
    <t xml:space="preserve"> Supplies</t>
  </si>
  <si>
    <t xml:space="preserve"> Additional Costs</t>
  </si>
  <si>
    <t xml:space="preserve"> Interest on operating capital</t>
  </si>
  <si>
    <t>Include additional costs here:  advertising, nutrient management, hired labor, etc.</t>
  </si>
  <si>
    <t>Total operating costs x interest rate x 6 months.  Cost  of using money.</t>
  </si>
  <si>
    <t>Total Income - Operating Expenses.  Return on labor and investment.</t>
  </si>
  <si>
    <t>RETURN TO LAND, LABOR, AND CAPITAL</t>
  </si>
  <si>
    <t>Out-of-pocket or cash costs. Does not included fixed costs, such as fence repair, taxes, and depreciation.</t>
  </si>
  <si>
    <t>lbs./hd</t>
  </si>
  <si>
    <t>BUDGET EXPLANATION</t>
  </si>
  <si>
    <t>You can only edit values highlighted in yellow.</t>
  </si>
  <si>
    <t>PRODUCTION PARAMETERS</t>
  </si>
  <si>
    <t xml:space="preserve">   Total cost   </t>
  </si>
  <si>
    <t>Amt/hd</t>
  </si>
  <si>
    <t>&lt;-- Breakeven Price (Live)</t>
  </si>
  <si>
    <t>&lt;-- Breakeven Price (Carcass)</t>
  </si>
  <si>
    <t>Include figure to cover cost of ear tags and other supplies that are used up.</t>
  </si>
  <si>
    <t>Varies by location and type of market.  No cost for on-farm sales. Can be as high as $5 per head at stockyards.</t>
  </si>
  <si>
    <t>Shearing</t>
  </si>
  <si>
    <t>Shorn Wool</t>
  </si>
  <si>
    <t>Wool LDP</t>
  </si>
  <si>
    <t>FLOCK COMPOSITION</t>
  </si>
  <si>
    <t xml:space="preserve"> Number of Ewes</t>
  </si>
  <si>
    <t xml:space="preserve"> Number of Rams</t>
  </si>
  <si>
    <t xml:space="preserve"> Percent Lamb Crop Raised</t>
  </si>
  <si>
    <t xml:space="preserve"> Ewe Replacement Rate</t>
  </si>
  <si>
    <t xml:space="preserve"> Ram Replacement Rate</t>
  </si>
  <si>
    <t xml:space="preserve"> Market Lambs</t>
  </si>
  <si>
    <t xml:space="preserve"> Cull Ewes</t>
  </si>
  <si>
    <t xml:space="preserve"> Cull Rams</t>
  </si>
  <si>
    <t>This is a sample sheep budget, based on certain production assumptions.  You should replace the values highlighted in yellow with your own figures.</t>
  </si>
  <si>
    <t xml:space="preserve"> Shorn Wool</t>
  </si>
  <si>
    <t xml:space="preserve"> Wool LDP</t>
  </si>
  <si>
    <t xml:space="preserve"> Unshorn Lamb Payment</t>
  </si>
  <si>
    <t>Number of ewes in breeding herd.  Only include ewes of breeding age.  Raise own replacements.</t>
  </si>
  <si>
    <t>Percent adult sheep that die.  5 percent is typical.</t>
  </si>
  <si>
    <t>Percent lamb crop raised to market age.  Percentage varies.  Goal should be 2 lambs per ewe.</t>
  </si>
  <si>
    <t>Percentage of flock replaced each year.  An average replacement rate is 15 to 20 percent of the flock.</t>
  </si>
  <si>
    <t>Percentage of rams replaced each year.  A replacement rate of 33% means a ram is used for three years.</t>
  </si>
  <si>
    <t>Average Income (total and per ewe) in a year of production.</t>
  </si>
  <si>
    <t>(No. of Ewes x Lambing Rate) - (No. of Ewes x Replacement Rate).  Price varies by demand, weight, sex, and condition.</t>
  </si>
  <si>
    <t xml:space="preserve">(No. of Ewes x Replacement Rate) - (No. of Ewes x Adult Death Loss).  </t>
  </si>
  <si>
    <t>No. of Rams x Ram Replacement Rate</t>
  </si>
  <si>
    <t>Estimate 1 lb. per sheep per month.</t>
  </si>
  <si>
    <t>Ewes should be vaccinated for CD-T prior to kidding.</t>
  </si>
  <si>
    <t>Lambs should receive two doses of CD-T at ~6 and 10 weeks of age.</t>
  </si>
  <si>
    <t>Include figure to cover cost of needles, syringes, antibiotics, veterinary services, etc.  Estimate $4 per ewe.</t>
  </si>
  <si>
    <t>Purchase price of new ram, based on years of use.  33% replacement rate means new ram needed every 3 years.</t>
  </si>
  <si>
    <t>Dressing percentages vary by age, fatness, and what's left on the carcass (e.g. head).  Avg. is 48 to 54%.</t>
  </si>
  <si>
    <t>Cost per live weight x Dressing percentage.  Breakeven price for lamb carcasses.</t>
  </si>
  <si>
    <t>Total Operating Costs / (No. of market lambs x market weight).  Breakeven price for lambs.</t>
  </si>
  <si>
    <t>Loan Deficiency Payment (LDP) is difference between support price and average price paid for wool (regional).</t>
  </si>
  <si>
    <t>National average fleece weight is 8.2 lbs. per ewe.</t>
  </si>
  <si>
    <t xml:space="preserve"> Shearing</t>
  </si>
  <si>
    <t>Shearing costs vary by location, shearer, and flock size.</t>
  </si>
  <si>
    <t>Varies by farm.  165 lbs. =  60 day lacation (2.5 lbs/head/day) + 30 day flushing period (0.5 lbs. /head/day)</t>
  </si>
  <si>
    <t xml:space="preserve">Pounds grain fed (per lamb) x Feed cost (per lb.).  </t>
  </si>
  <si>
    <t>Unshorn Lamb Pelt Payment</t>
  </si>
  <si>
    <t>Varies by farm.  0.3 tons per head = 120 day winter feeding period x 5 lbs./head/day</t>
  </si>
  <si>
    <t>Number of rams maintained for breeding.  One mature ram per 30 ewes is recommended.</t>
  </si>
  <si>
    <t>LDP's for unshorn pelts are based on a standard weight of 6.865 lbs. ungraded wool per pelt</t>
  </si>
  <si>
    <t>FEEDER LAMB/GOAT BUDGET</t>
  </si>
  <si>
    <t>Number of Lambs/Goats</t>
  </si>
  <si>
    <t>Starting Weight</t>
  </si>
  <si>
    <t>Ending Weight</t>
  </si>
  <si>
    <t>Death Loss</t>
  </si>
  <si>
    <t>Per Lamb</t>
  </si>
  <si>
    <t>Feeder Lamb/Goat</t>
  </si>
  <si>
    <t xml:space="preserve">    Deworming </t>
  </si>
  <si>
    <t xml:space="preserve">    CD-T vaccination</t>
  </si>
  <si>
    <t>lbs.</t>
  </si>
  <si>
    <t>Days on Feed</t>
  </si>
  <si>
    <t>Lamb Check-off</t>
  </si>
  <si>
    <t>No. head</t>
  </si>
  <si>
    <t xml:space="preserve"> RETURN TO LABOR AND MANAGEMENT</t>
  </si>
  <si>
    <t>Slaughter Lambs/Goats</t>
  </si>
  <si>
    <t>&lt;-- Profit/Loss</t>
  </si>
  <si>
    <t>Average Daily Gain (lbs./day)</t>
  </si>
  <si>
    <t>Feed Efficiency (lb. feed/lb. gain)</t>
  </si>
  <si>
    <t xml:space="preserve">Pounds of Gain </t>
  </si>
  <si>
    <t>Lamb checkoff is $0.005 per lb.</t>
  </si>
  <si>
    <t>Hay is fed at a rate of 1 lb. per head per 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</si>
</sst>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_);\(&quot;$&quot;#,##0.0\)"/>
    <numFmt numFmtId="167" formatCode="0.000"/>
    <numFmt numFmtId="168" formatCode="&quot;$&quot;#,##0.000_);\(&quot;$&quot;#,##0.000\)"/>
    <numFmt numFmtId="169" formatCode="#,##0.0"/>
    <numFmt numFmtId="170" formatCode="#,##0.000"/>
    <numFmt numFmtId="171" formatCode="0.0000"/>
  </numFmts>
  <fonts count="5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MS Sans Serif"/>
      <family val="0"/>
    </font>
    <font>
      <b/>
      <sz val="12"/>
      <name val="MS Sans Serif"/>
      <family val="0"/>
    </font>
    <font>
      <b/>
      <sz val="18"/>
      <name val="MS Sans Serif"/>
      <family val="0"/>
    </font>
    <font>
      <b/>
      <sz val="24"/>
      <name val="MS Sans Serif"/>
      <family val="0"/>
    </font>
    <font>
      <b/>
      <sz val="12"/>
      <color indexed="9"/>
      <name val="MS Sans Serif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4"/>
      <color indexed="12"/>
      <name val="Arial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12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 Black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45" fillId="0" borderId="0" applyNumberFormat="0" applyFill="0" applyBorder="0" applyAlignment="0" applyProtection="0"/>
    <xf numFmtId="2" fontId="0" fillId="0" borderId="0">
      <alignment/>
      <protection/>
    </xf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4" applyNumberFormat="0" applyFill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0" fontId="51" fillId="27" borderId="6" applyNumberFormat="0" applyAlignment="0" applyProtection="0"/>
    <xf numFmtId="10" fontId="0" fillId="0" borderId="0">
      <alignment/>
      <protection/>
    </xf>
    <xf numFmtId="0" fontId="52" fillId="0" borderId="0" applyNumberFormat="0" applyFill="0" applyBorder="0" applyAlignment="0" applyProtection="0"/>
    <xf numFmtId="0" fontId="0" fillId="0" borderId="7">
      <alignment/>
      <protection/>
    </xf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8" xfId="0" applyFont="1" applyBorder="1" applyAlignment="1">
      <alignment/>
    </xf>
    <xf numFmtId="0" fontId="19" fillId="33" borderId="9" xfId="0" applyFont="1" applyFill="1" applyBorder="1" applyAlignment="1">
      <alignment/>
    </xf>
    <xf numFmtId="7" fontId="19" fillId="33" borderId="10" xfId="0" applyNumberFormat="1" applyFont="1" applyFill="1" applyBorder="1" applyAlignment="1">
      <alignment horizontal="right"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16" fillId="34" borderId="14" xfId="0" applyFont="1" applyFill="1" applyBorder="1" applyAlignment="1">
      <alignment/>
    </xf>
    <xf numFmtId="0" fontId="16" fillId="34" borderId="15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9" fillId="33" borderId="16" xfId="0" applyFont="1" applyFill="1" applyBorder="1" applyAlignment="1">
      <alignment horizontal="center"/>
    </xf>
    <xf numFmtId="7" fontId="19" fillId="33" borderId="17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20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16" fillId="34" borderId="15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7" fontId="19" fillId="33" borderId="16" xfId="44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2" fillId="35" borderId="11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16" fillId="34" borderId="22" xfId="0" applyFont="1" applyFill="1" applyBorder="1" applyAlignment="1">
      <alignment/>
    </xf>
    <xf numFmtId="0" fontId="16" fillId="34" borderId="22" xfId="0" applyFont="1" applyFill="1" applyBorder="1" applyAlignment="1">
      <alignment/>
    </xf>
    <xf numFmtId="0" fontId="16" fillId="34" borderId="23" xfId="0" applyFont="1" applyFill="1" applyBorder="1" applyAlignment="1">
      <alignment/>
    </xf>
    <xf numFmtId="0" fontId="15" fillId="34" borderId="9" xfId="0" applyFont="1" applyFill="1" applyBorder="1" applyAlignment="1">
      <alignment/>
    </xf>
    <xf numFmtId="0" fontId="16" fillId="34" borderId="14" xfId="0" applyFont="1" applyFill="1" applyBorder="1" applyAlignment="1">
      <alignment vertical="center"/>
    </xf>
    <xf numFmtId="0" fontId="16" fillId="34" borderId="15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2" fillId="37" borderId="24" xfId="0" applyFont="1" applyFill="1" applyBorder="1" applyAlignment="1">
      <alignment/>
    </xf>
    <xf numFmtId="0" fontId="16" fillId="37" borderId="24" xfId="0" applyFont="1" applyFill="1" applyBorder="1" applyAlignment="1">
      <alignment/>
    </xf>
    <xf numFmtId="0" fontId="16" fillId="37" borderId="25" xfId="0" applyFont="1" applyFill="1" applyBorder="1" applyAlignment="1">
      <alignment/>
    </xf>
    <xf numFmtId="0" fontId="17" fillId="37" borderId="24" xfId="0" applyFont="1" applyFill="1" applyBorder="1" applyAlignment="1">
      <alignment/>
    </xf>
    <xf numFmtId="0" fontId="17" fillId="37" borderId="24" xfId="0" applyFont="1" applyFill="1" applyBorder="1" applyAlignment="1">
      <alignment/>
    </xf>
    <xf numFmtId="0" fontId="17" fillId="37" borderId="25" xfId="0" applyFont="1" applyFill="1" applyBorder="1" applyAlignment="1">
      <alignment vertical="center"/>
    </xf>
    <xf numFmtId="0" fontId="14" fillId="38" borderId="26" xfId="0" applyFont="1" applyFill="1" applyBorder="1" applyAlignment="1">
      <alignment/>
    </xf>
    <xf numFmtId="0" fontId="8" fillId="38" borderId="27" xfId="0" applyFont="1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14" fillId="38" borderId="24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8" xfId="0" applyFill="1" applyBorder="1" applyAlignment="1">
      <alignment/>
    </xf>
    <xf numFmtId="0" fontId="23" fillId="38" borderId="29" xfId="0" applyFont="1" applyFill="1" applyBorder="1" applyAlignment="1">
      <alignment/>
    </xf>
    <xf numFmtId="0" fontId="24" fillId="38" borderId="20" xfId="0" applyFont="1" applyFill="1" applyBorder="1" applyAlignment="1">
      <alignment/>
    </xf>
    <xf numFmtId="0" fontId="23" fillId="38" borderId="20" xfId="0" applyFont="1" applyFill="1" applyBorder="1" applyAlignment="1">
      <alignment/>
    </xf>
    <xf numFmtId="0" fontId="0" fillId="38" borderId="30" xfId="0" applyFill="1" applyBorder="1" applyAlignment="1">
      <alignment/>
    </xf>
    <xf numFmtId="5" fontId="19" fillId="33" borderId="16" xfId="0" applyNumberFormat="1" applyFont="1" applyFill="1" applyBorder="1" applyAlignment="1">
      <alignment/>
    </xf>
    <xf numFmtId="5" fontId="19" fillId="0" borderId="16" xfId="44" applyNumberFormat="1" applyFont="1" applyBorder="1">
      <alignment/>
      <protection/>
    </xf>
    <xf numFmtId="1" fontId="19" fillId="33" borderId="31" xfId="0" applyNumberFormat="1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1" fontId="19" fillId="39" borderId="8" xfId="0" applyNumberFormat="1" applyFont="1" applyFill="1" applyBorder="1" applyAlignment="1">
      <alignment horizontal="center"/>
    </xf>
    <xf numFmtId="164" fontId="19" fillId="39" borderId="11" xfId="0" applyNumberFormat="1" applyFont="1" applyFill="1" applyBorder="1" applyAlignment="1">
      <alignment horizontal="center"/>
    </xf>
    <xf numFmtId="0" fontId="16" fillId="37" borderId="0" xfId="0" applyFont="1" applyFill="1" applyBorder="1" applyAlignment="1">
      <alignment/>
    </xf>
    <xf numFmtId="165" fontId="19" fillId="40" borderId="8" xfId="0" applyNumberFormat="1" applyFont="1" applyFill="1" applyBorder="1" applyAlignment="1" applyProtection="1">
      <alignment horizontal="center"/>
      <protection locked="0"/>
    </xf>
    <xf numFmtId="7" fontId="19" fillId="40" borderId="31" xfId="0" applyNumberFormat="1" applyFont="1" applyFill="1" applyBorder="1" applyAlignment="1" applyProtection="1">
      <alignment horizontal="center"/>
      <protection locked="0"/>
    </xf>
    <xf numFmtId="0" fontId="19" fillId="41" borderId="11" xfId="0" applyFont="1" applyFill="1" applyBorder="1" applyAlignment="1">
      <alignment/>
    </xf>
    <xf numFmtId="1" fontId="19" fillId="40" borderId="16" xfId="0" applyNumberFormat="1" applyFont="1" applyFill="1" applyBorder="1" applyAlignment="1" applyProtection="1">
      <alignment horizontal="center"/>
      <protection locked="0"/>
    </xf>
    <xf numFmtId="0" fontId="19" fillId="40" borderId="16" xfId="0" applyFont="1" applyFill="1" applyBorder="1" applyAlignment="1" applyProtection="1">
      <alignment horizontal="center"/>
      <protection locked="0"/>
    </xf>
    <xf numFmtId="7" fontId="19" fillId="40" borderId="10" xfId="0" applyNumberFormat="1" applyFont="1" applyFill="1" applyBorder="1" applyAlignment="1" applyProtection="1">
      <alignment horizontal="center"/>
      <protection locked="0"/>
    </xf>
    <xf numFmtId="7" fontId="19" fillId="39" borderId="11" xfId="0" applyNumberFormat="1" applyFont="1" applyFill="1" applyBorder="1" applyAlignment="1">
      <alignment/>
    </xf>
    <xf numFmtId="5" fontId="19" fillId="33" borderId="12" xfId="0" applyNumberFormat="1" applyFont="1" applyFill="1" applyBorder="1" applyAlignment="1">
      <alignment/>
    </xf>
    <xf numFmtId="7" fontId="19" fillId="33" borderId="12" xfId="0" applyNumberFormat="1" applyFont="1" applyFill="1" applyBorder="1" applyAlignment="1">
      <alignment horizontal="center"/>
    </xf>
    <xf numFmtId="3" fontId="19" fillId="33" borderId="16" xfId="0" applyNumberFormat="1" applyFont="1" applyFill="1" applyBorder="1" applyAlignment="1">
      <alignment horizontal="center"/>
    </xf>
    <xf numFmtId="168" fontId="19" fillId="40" borderId="0" xfId="44" applyNumberFormat="1" applyFont="1" applyFill="1" applyBorder="1" applyAlignment="1" applyProtection="1">
      <alignment horizontal="center"/>
      <protection locked="0"/>
    </xf>
    <xf numFmtId="0" fontId="2" fillId="36" borderId="11" xfId="0" applyFont="1" applyFill="1" applyBorder="1" applyAlignment="1">
      <alignment/>
    </xf>
    <xf numFmtId="170" fontId="19" fillId="0" borderId="0" xfId="42" applyNumberFormat="1" applyFont="1" applyBorder="1" applyAlignment="1">
      <alignment horizontal="center"/>
      <protection/>
    </xf>
    <xf numFmtId="5" fontId="2" fillId="36" borderId="12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1" fontId="2" fillId="36" borderId="8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22" fillId="33" borderId="27" xfId="55" applyFont="1" applyFill="1" applyBorder="1" applyAlignment="1" applyProtection="1">
      <alignment/>
      <protection/>
    </xf>
    <xf numFmtId="0" fontId="11" fillId="33" borderId="28" xfId="55" applyFont="1" applyFill="1" applyBorder="1" applyAlignment="1" applyProtection="1">
      <alignment/>
      <protection/>
    </xf>
    <xf numFmtId="0" fontId="5" fillId="33" borderId="24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7" fillId="35" borderId="32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4" fillId="41" borderId="37" xfId="0" applyFont="1" applyFill="1" applyBorder="1" applyAlignment="1">
      <alignment/>
    </xf>
    <xf numFmtId="0" fontId="19" fillId="41" borderId="8" xfId="0" applyFont="1" applyFill="1" applyBorder="1" applyAlignment="1">
      <alignment/>
    </xf>
    <xf numFmtId="0" fontId="19" fillId="41" borderId="12" xfId="0" applyFont="1" applyFill="1" applyBorder="1" applyAlignment="1">
      <alignment/>
    </xf>
    <xf numFmtId="169" fontId="19" fillId="38" borderId="17" xfId="42" applyNumberFormat="1" applyFont="1" applyFill="1" applyBorder="1" applyAlignment="1">
      <alignment horizontal="center"/>
      <protection/>
    </xf>
    <xf numFmtId="0" fontId="19" fillId="42" borderId="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4" fontId="0" fillId="0" borderId="18" xfId="42" applyBorder="1">
      <alignment/>
      <protection/>
    </xf>
    <xf numFmtId="0" fontId="7" fillId="35" borderId="37" xfId="0" applyFont="1" applyFill="1" applyBorder="1" applyAlignment="1">
      <alignment/>
    </xf>
    <xf numFmtId="0" fontId="18" fillId="35" borderId="16" xfId="0" applyFont="1" applyFill="1" applyBorder="1" applyAlignment="1">
      <alignment horizontal="center"/>
    </xf>
    <xf numFmtId="0" fontId="18" fillId="35" borderId="17" xfId="0" applyFont="1" applyFill="1" applyBorder="1" applyAlignment="1">
      <alignment horizontal="center"/>
    </xf>
    <xf numFmtId="0" fontId="4" fillId="33" borderId="37" xfId="0" applyFont="1" applyFill="1" applyBorder="1" applyAlignment="1">
      <alignment/>
    </xf>
    <xf numFmtId="1" fontId="19" fillId="33" borderId="16" xfId="0" applyNumberFormat="1" applyFont="1" applyFill="1" applyBorder="1" applyAlignment="1">
      <alignment horizontal="center"/>
    </xf>
    <xf numFmtId="3" fontId="19" fillId="40" borderId="16" xfId="0" applyNumberFormat="1" applyFont="1" applyFill="1" applyBorder="1" applyAlignment="1" applyProtection="1">
      <alignment horizontal="center"/>
      <protection locked="0"/>
    </xf>
    <xf numFmtId="7" fontId="19" fillId="40" borderId="16" xfId="0" applyNumberFormat="1" applyFont="1" applyFill="1" applyBorder="1" applyAlignment="1" applyProtection="1">
      <alignment horizontal="center"/>
      <protection locked="0"/>
    </xf>
    <xf numFmtId="164" fontId="19" fillId="40" borderId="16" xfId="0" applyNumberFormat="1" applyFont="1" applyFill="1" applyBorder="1" applyAlignment="1" applyProtection="1">
      <alignment horizontal="center"/>
      <protection locked="0"/>
    </xf>
    <xf numFmtId="0" fontId="4" fillId="36" borderId="37" xfId="0" applyFont="1" applyFill="1" applyBorder="1" applyAlignment="1">
      <alignment/>
    </xf>
    <xf numFmtId="7" fontId="2" fillId="36" borderId="17" xfId="0" applyNumberFormat="1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7" fillId="33" borderId="37" xfId="0" applyFont="1" applyFill="1" applyBorder="1" applyAlignment="1">
      <alignment/>
    </xf>
    <xf numFmtId="7" fontId="19" fillId="33" borderId="16" xfId="0" applyNumberFormat="1" applyFont="1" applyFill="1" applyBorder="1" applyAlignment="1">
      <alignment/>
    </xf>
    <xf numFmtId="7" fontId="19" fillId="0" borderId="17" xfId="44" applyFont="1" applyBorder="1" applyAlignment="1">
      <alignment/>
      <protection/>
    </xf>
    <xf numFmtId="0" fontId="17" fillId="33" borderId="11" xfId="0" applyFont="1" applyFill="1" applyBorder="1" applyAlignment="1">
      <alignment/>
    </xf>
    <xf numFmtId="0" fontId="17" fillId="33" borderId="11" xfId="0" applyFont="1" applyFill="1" applyBorder="1" applyAlignment="1">
      <alignment horizontal="center"/>
    </xf>
    <xf numFmtId="0" fontId="17" fillId="33" borderId="11" xfId="0" applyFont="1" applyFill="1" applyBorder="1" applyAlignment="1">
      <alignment/>
    </xf>
    <xf numFmtId="7" fontId="17" fillId="33" borderId="38" xfId="0" applyNumberFormat="1" applyFont="1" applyFill="1" applyBorder="1" applyAlignment="1">
      <alignment/>
    </xf>
    <xf numFmtId="5" fontId="19" fillId="33" borderId="16" xfId="0" applyNumberFormat="1" applyFont="1" applyFill="1" applyBorder="1" applyAlignment="1">
      <alignment/>
    </xf>
    <xf numFmtId="7" fontId="19" fillId="33" borderId="17" xfId="0" applyNumberFormat="1" applyFont="1" applyFill="1" applyBorder="1" applyAlignment="1">
      <alignment/>
    </xf>
    <xf numFmtId="1" fontId="19" fillId="33" borderId="16" xfId="0" applyNumberFormat="1" applyFont="1" applyFill="1" applyBorder="1" applyAlignment="1" applyProtection="1">
      <alignment horizontal="center"/>
      <protection locked="0"/>
    </xf>
    <xf numFmtId="7" fontId="19" fillId="33" borderId="16" xfId="0" applyNumberFormat="1" applyFont="1" applyFill="1" applyBorder="1" applyAlignment="1" applyProtection="1">
      <alignment horizontal="center"/>
      <protection/>
    </xf>
    <xf numFmtId="168" fontId="19" fillId="40" borderId="16" xfId="0" applyNumberFormat="1" applyFont="1" applyFill="1" applyBorder="1" applyAlignment="1" applyProtection="1">
      <alignment horizontal="center"/>
      <protection locked="0"/>
    </xf>
    <xf numFmtId="0" fontId="19" fillId="33" borderId="11" xfId="0" applyFont="1" applyFill="1" applyBorder="1" applyAlignment="1">
      <alignment horizontal="center"/>
    </xf>
    <xf numFmtId="0" fontId="19" fillId="39" borderId="38" xfId="0" applyFont="1" applyFill="1" applyBorder="1" applyAlignment="1">
      <alignment/>
    </xf>
    <xf numFmtId="7" fontId="19" fillId="40" borderId="12" xfId="0" applyNumberFormat="1" applyFont="1" applyFill="1" applyBorder="1" applyAlignment="1" applyProtection="1">
      <alignment horizontal="center"/>
      <protection locked="0"/>
    </xf>
    <xf numFmtId="0" fontId="19" fillId="33" borderId="8" xfId="0" applyFont="1" applyFill="1" applyBorder="1" applyAlignment="1">
      <alignment/>
    </xf>
    <xf numFmtId="0" fontId="19" fillId="33" borderId="11" xfId="0" applyFont="1" applyFill="1" applyBorder="1" applyAlignment="1" applyProtection="1">
      <alignment/>
      <protection locked="0"/>
    </xf>
    <xf numFmtId="168" fontId="19" fillId="33" borderId="12" xfId="0" applyNumberFormat="1" applyFont="1" applyFill="1" applyBorder="1" applyAlignment="1" applyProtection="1">
      <alignment horizontal="center"/>
      <protection locked="0"/>
    </xf>
    <xf numFmtId="0" fontId="19" fillId="40" borderId="11" xfId="0" applyFont="1" applyFill="1" applyBorder="1" applyAlignment="1" applyProtection="1">
      <alignment/>
      <protection locked="0"/>
    </xf>
    <xf numFmtId="5" fontId="2" fillId="36" borderId="16" xfId="0" applyNumberFormat="1" applyFont="1" applyFill="1" applyBorder="1" applyAlignment="1">
      <alignment/>
    </xf>
    <xf numFmtId="7" fontId="2" fillId="36" borderId="17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7" fillId="35" borderId="39" xfId="0" applyFont="1" applyFill="1" applyBorder="1" applyAlignment="1">
      <alignment/>
    </xf>
    <xf numFmtId="0" fontId="12" fillId="35" borderId="40" xfId="0" applyFont="1" applyFill="1" applyBorder="1" applyAlignment="1">
      <alignment/>
    </xf>
    <xf numFmtId="0" fontId="12" fillId="35" borderId="40" xfId="0" applyFont="1" applyFill="1" applyBorder="1" applyAlignment="1">
      <alignment horizontal="right"/>
    </xf>
    <xf numFmtId="1" fontId="19" fillId="39" borderId="41" xfId="0" applyNumberFormat="1" applyFont="1" applyFill="1" applyBorder="1" applyAlignment="1">
      <alignment horizontal="center"/>
    </xf>
    <xf numFmtId="7" fontId="2" fillId="36" borderId="42" xfId="0" applyNumberFormat="1" applyFont="1" applyFill="1" applyBorder="1" applyAlignment="1">
      <alignment/>
    </xf>
    <xf numFmtId="165" fontId="2" fillId="40" borderId="41" xfId="0" applyNumberFormat="1" applyFont="1" applyFill="1" applyBorder="1" applyAlignment="1" applyProtection="1">
      <alignment horizontal="center"/>
      <protection locked="0"/>
    </xf>
    <xf numFmtId="3" fontId="19" fillId="37" borderId="43" xfId="42" applyNumberFormat="1" applyFont="1" applyFill="1" applyBorder="1" applyAlignment="1" applyProtection="1">
      <alignment horizontal="center"/>
      <protection locked="0"/>
    </xf>
    <xf numFmtId="165" fontId="19" fillId="37" borderId="16" xfId="61" applyNumberFormat="1" applyFont="1" applyFill="1" applyBorder="1" applyAlignment="1" applyProtection="1">
      <alignment horizontal="center"/>
      <protection locked="0"/>
    </xf>
    <xf numFmtId="2" fontId="0" fillId="37" borderId="17" xfId="0" applyNumberFormat="1" applyFill="1" applyBorder="1" applyAlignment="1" applyProtection="1">
      <alignment horizontal="center"/>
      <protection locked="0"/>
    </xf>
    <xf numFmtId="2" fontId="19" fillId="37" borderId="17" xfId="42" applyNumberFormat="1" applyFont="1" applyFill="1" applyBorder="1" applyAlignment="1" applyProtection="1">
      <alignment horizontal="center"/>
      <protection locked="0"/>
    </xf>
    <xf numFmtId="7" fontId="19" fillId="37" borderId="0" xfId="44" applyFont="1" applyFill="1" applyBorder="1" applyAlignment="1" applyProtection="1">
      <alignment horizontal="center"/>
      <protection locked="0"/>
    </xf>
    <xf numFmtId="3" fontId="19" fillId="38" borderId="17" xfId="42" applyNumberFormat="1" applyFont="1" applyFill="1" applyBorder="1" applyAlignment="1">
      <alignment horizontal="center"/>
      <protection/>
    </xf>
    <xf numFmtId="1" fontId="19" fillId="33" borderId="16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choen@umd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8"/>
  <sheetViews>
    <sheetView tabSelected="1" zoomScalePageLayoutView="0" workbookViewId="0" topLeftCell="A27">
      <selection activeCell="F28" sqref="F28"/>
    </sheetView>
  </sheetViews>
  <sheetFormatPr defaultColWidth="8.8515625" defaultRowHeight="12.75"/>
  <cols>
    <col min="1" max="1" width="2.421875" style="0" customWidth="1"/>
    <col min="2" max="2" width="34.421875" style="0" customWidth="1"/>
    <col min="3" max="3" width="11.421875" style="0" customWidth="1"/>
    <col min="4" max="4" width="10.421875" style="0" customWidth="1"/>
    <col min="5" max="5" width="11.28125" style="0" customWidth="1"/>
    <col min="6" max="6" width="11.7109375" style="0" customWidth="1"/>
    <col min="7" max="7" width="11.421875" style="0" customWidth="1"/>
    <col min="8" max="8" width="12.8515625" style="0" customWidth="1"/>
  </cols>
  <sheetData>
    <row r="1" spans="1:9" ht="30">
      <c r="A1" s="86" t="s">
        <v>108</v>
      </c>
      <c r="B1" s="87"/>
      <c r="C1" s="88"/>
      <c r="D1" s="89"/>
      <c r="E1" s="88"/>
      <c r="F1" s="88"/>
      <c r="G1" s="90" t="s">
        <v>21</v>
      </c>
      <c r="H1" s="91"/>
      <c r="I1" s="3"/>
    </row>
    <row r="2" spans="1:9" ht="24.75" customHeight="1" thickBot="1">
      <c r="A2" s="92"/>
      <c r="B2" s="93"/>
      <c r="C2" s="94"/>
      <c r="D2" s="95" t="s">
        <v>57</v>
      </c>
      <c r="E2" s="95"/>
      <c r="F2" s="95"/>
      <c r="G2" s="95"/>
      <c r="H2" s="96"/>
      <c r="I2" s="3"/>
    </row>
    <row r="3" spans="1:9" ht="22.5" customHeight="1">
      <c r="A3" s="97"/>
      <c r="B3" s="98"/>
      <c r="C3" s="99"/>
      <c r="D3" s="100"/>
      <c r="E3" s="98"/>
      <c r="F3" s="98"/>
      <c r="G3" s="98"/>
      <c r="H3" s="101"/>
      <c r="I3" s="3"/>
    </row>
    <row r="4" spans="1:9" ht="15.75">
      <c r="A4" s="102"/>
      <c r="B4" s="70" t="s">
        <v>109</v>
      </c>
      <c r="C4" s="71">
        <v>20</v>
      </c>
      <c r="D4" s="103"/>
      <c r="E4" s="70" t="s">
        <v>124</v>
      </c>
      <c r="F4" s="70"/>
      <c r="G4" s="104"/>
      <c r="H4" s="152">
        <v>0.7</v>
      </c>
      <c r="I4" s="3"/>
    </row>
    <row r="5" spans="1:9" ht="15.75">
      <c r="A5" s="102"/>
      <c r="B5" s="70" t="s">
        <v>110</v>
      </c>
      <c r="C5" s="72">
        <v>75</v>
      </c>
      <c r="D5" s="103"/>
      <c r="E5" s="70" t="s">
        <v>125</v>
      </c>
      <c r="F5" s="70"/>
      <c r="G5" s="104"/>
      <c r="H5" s="153">
        <v>7</v>
      </c>
      <c r="I5" s="3"/>
    </row>
    <row r="6" spans="1:9" ht="15.75">
      <c r="A6" s="102"/>
      <c r="B6" s="70" t="s">
        <v>111</v>
      </c>
      <c r="C6" s="150">
        <v>105</v>
      </c>
      <c r="D6" s="103"/>
      <c r="E6" s="70" t="s">
        <v>126</v>
      </c>
      <c r="F6" s="70"/>
      <c r="G6" s="104"/>
      <c r="H6" s="105">
        <f>+C6-C5</f>
        <v>30</v>
      </c>
      <c r="I6" s="3"/>
    </row>
    <row r="7" spans="1:9" ht="15.75">
      <c r="A7" s="102"/>
      <c r="B7" s="106" t="s">
        <v>112</v>
      </c>
      <c r="C7" s="151">
        <v>0.05</v>
      </c>
      <c r="D7" s="103"/>
      <c r="E7" s="70" t="s">
        <v>118</v>
      </c>
      <c r="F7" s="70"/>
      <c r="G7" s="104"/>
      <c r="H7" s="155">
        <f>+H6/H4</f>
        <v>42.85714285714286</v>
      </c>
      <c r="I7" s="3"/>
    </row>
    <row r="8" spans="1:9" ht="21" customHeight="1">
      <c r="A8" s="107"/>
      <c r="B8" s="21"/>
      <c r="C8" s="21"/>
      <c r="D8" s="21"/>
      <c r="E8" s="21"/>
      <c r="F8" s="21"/>
      <c r="G8" s="21"/>
      <c r="H8" s="108"/>
      <c r="I8" s="3"/>
    </row>
    <row r="9" spans="1:9" ht="22.5" customHeight="1">
      <c r="A9" s="109" t="s">
        <v>10</v>
      </c>
      <c r="B9" s="32"/>
      <c r="C9" s="110" t="s">
        <v>120</v>
      </c>
      <c r="D9" s="110" t="s">
        <v>55</v>
      </c>
      <c r="E9" s="110" t="s">
        <v>22</v>
      </c>
      <c r="F9" s="110" t="s">
        <v>16</v>
      </c>
      <c r="G9" s="110" t="s">
        <v>19</v>
      </c>
      <c r="H9" s="111" t="s">
        <v>113</v>
      </c>
      <c r="I9" s="3"/>
    </row>
    <row r="10" spans="1:9" ht="15.75">
      <c r="A10" s="112"/>
      <c r="B10" s="10" t="s">
        <v>122</v>
      </c>
      <c r="C10" s="113">
        <f>+C4-(C4*C7)</f>
        <v>19</v>
      </c>
      <c r="D10" s="114">
        <v>110</v>
      </c>
      <c r="E10" s="115">
        <v>0.85</v>
      </c>
      <c r="F10" s="19" t="s">
        <v>12</v>
      </c>
      <c r="G10" s="61">
        <f>C10*D10*E10</f>
        <v>1776.5</v>
      </c>
      <c r="H10" s="20">
        <f>G10/C4</f>
        <v>88.825</v>
      </c>
      <c r="I10" s="3"/>
    </row>
    <row r="11" spans="1:9" ht="15.75">
      <c r="A11" s="112"/>
      <c r="B11" s="10" t="s">
        <v>66</v>
      </c>
      <c r="C11" s="113">
        <f>+C4-(C4*C7)</f>
        <v>19</v>
      </c>
      <c r="D11" s="116">
        <v>3</v>
      </c>
      <c r="E11" s="115">
        <v>0.2</v>
      </c>
      <c r="F11" s="19" t="s">
        <v>12</v>
      </c>
      <c r="G11" s="62">
        <f>+C11*D11*E11</f>
        <v>11.4</v>
      </c>
      <c r="H11" s="20">
        <f>+G11/C4</f>
        <v>0.5700000000000001</v>
      </c>
      <c r="I11" s="3"/>
    </row>
    <row r="12" spans="1:9" ht="15.75">
      <c r="A12" s="112"/>
      <c r="B12" s="10" t="s">
        <v>67</v>
      </c>
      <c r="C12" s="113">
        <f>+C4-(C4*C7)</f>
        <v>19</v>
      </c>
      <c r="D12" s="116">
        <v>3</v>
      </c>
      <c r="E12" s="115">
        <v>0.16</v>
      </c>
      <c r="F12" s="19" t="s">
        <v>12</v>
      </c>
      <c r="G12" s="62">
        <f>+C12+D12*E12</f>
        <v>19.48</v>
      </c>
      <c r="H12" s="20">
        <f>+G12/C4</f>
        <v>0.974</v>
      </c>
      <c r="I12" s="3"/>
    </row>
    <row r="13" spans="1:9" ht="15.75">
      <c r="A13" s="112"/>
      <c r="B13" s="10" t="s">
        <v>104</v>
      </c>
      <c r="C13" s="63">
        <f>+C4-(C4*C7)</f>
        <v>19</v>
      </c>
      <c r="D13" s="80">
        <v>6.865</v>
      </c>
      <c r="E13" s="69">
        <v>0.16</v>
      </c>
      <c r="F13" s="64" t="s">
        <v>12</v>
      </c>
      <c r="G13" s="62">
        <f>+C13*D13*E13</f>
        <v>20.869600000000002</v>
      </c>
      <c r="H13" s="20">
        <f>+G13/C4</f>
        <v>1.0434800000000002</v>
      </c>
      <c r="I13" s="3"/>
    </row>
    <row r="14" spans="1:9" ht="20.25" customHeight="1">
      <c r="A14" s="117"/>
      <c r="B14" s="79" t="s">
        <v>20</v>
      </c>
      <c r="C14" s="83"/>
      <c r="D14" s="79"/>
      <c r="E14" s="79"/>
      <c r="F14" s="84"/>
      <c r="G14" s="81">
        <f>SUM(G10:G13)</f>
        <v>1828.2496</v>
      </c>
      <c r="H14" s="118">
        <f>SUM(H10:H13)</f>
        <v>91.41248</v>
      </c>
      <c r="I14" s="3"/>
    </row>
    <row r="15" spans="1:10" ht="21.75" customHeight="1">
      <c r="A15" s="107"/>
      <c r="B15" s="21"/>
      <c r="C15" s="82"/>
      <c r="D15" s="82"/>
      <c r="E15" s="82"/>
      <c r="F15" s="82"/>
      <c r="G15" s="21"/>
      <c r="H15" s="119"/>
      <c r="I15" s="3"/>
      <c r="J15" s="1"/>
    </row>
    <row r="16" spans="1:9" ht="22.5" customHeight="1">
      <c r="A16" s="109" t="s">
        <v>14</v>
      </c>
      <c r="B16" s="32"/>
      <c r="C16" s="110" t="s">
        <v>120</v>
      </c>
      <c r="D16" s="110" t="s">
        <v>60</v>
      </c>
      <c r="E16" s="110" t="s">
        <v>16</v>
      </c>
      <c r="F16" s="110" t="s">
        <v>3</v>
      </c>
      <c r="G16" s="110" t="s">
        <v>19</v>
      </c>
      <c r="H16" s="111" t="s">
        <v>113</v>
      </c>
      <c r="I16" s="3"/>
    </row>
    <row r="17" spans="1:9" ht="18" customHeight="1">
      <c r="A17" s="120"/>
      <c r="B17" s="10" t="s">
        <v>114</v>
      </c>
      <c r="C17" s="113">
        <f>+C4</f>
        <v>20</v>
      </c>
      <c r="D17" s="19">
        <f>+C5</f>
        <v>75</v>
      </c>
      <c r="E17" s="19" t="s">
        <v>117</v>
      </c>
      <c r="F17" s="154">
        <v>0.85</v>
      </c>
      <c r="G17" s="121">
        <f>+C17*D17*F17</f>
        <v>1275</v>
      </c>
      <c r="H17" s="122">
        <f>+G17/C4</f>
        <v>63.75</v>
      </c>
      <c r="I17" s="3"/>
    </row>
    <row r="18" spans="1:9" ht="15.75">
      <c r="A18" s="112"/>
      <c r="B18" s="10" t="s">
        <v>7</v>
      </c>
      <c r="C18" s="123"/>
      <c r="D18" s="123"/>
      <c r="E18" s="123"/>
      <c r="F18" s="124"/>
      <c r="G18" s="125"/>
      <c r="H18" s="126"/>
      <c r="I18" s="3"/>
    </row>
    <row r="19" spans="1:9" ht="15.75">
      <c r="A19" s="112"/>
      <c r="B19" s="10" t="s">
        <v>0</v>
      </c>
      <c r="C19" s="113">
        <f>+C4</f>
        <v>20</v>
      </c>
      <c r="D19" s="156">
        <f>+H7*1</f>
        <v>42.85714285714286</v>
      </c>
      <c r="E19" s="30" t="s">
        <v>117</v>
      </c>
      <c r="F19" s="78">
        <v>0.045</v>
      </c>
      <c r="G19" s="127">
        <f>+C19*D19*F19</f>
        <v>38.57142857142858</v>
      </c>
      <c r="H19" s="128">
        <f>G19/C4</f>
        <v>1.9285714285714288</v>
      </c>
      <c r="I19" s="3"/>
    </row>
    <row r="20" spans="1:9" ht="15.75">
      <c r="A20" s="112"/>
      <c r="B20" s="10" t="s">
        <v>18</v>
      </c>
      <c r="C20" s="113">
        <f>+C4</f>
        <v>20</v>
      </c>
      <c r="D20" s="129">
        <f>+H6*H5</f>
        <v>210</v>
      </c>
      <c r="E20" s="130" t="s">
        <v>12</v>
      </c>
      <c r="F20" s="131">
        <v>0.075</v>
      </c>
      <c r="G20" s="127">
        <f>+C20*D20*F20</f>
        <v>315</v>
      </c>
      <c r="H20" s="128">
        <f>G20/C4</f>
        <v>15.75</v>
      </c>
      <c r="I20" s="3"/>
    </row>
    <row r="21" spans="1:9" ht="15.75">
      <c r="A21" s="112"/>
      <c r="B21" s="10" t="s">
        <v>9</v>
      </c>
      <c r="C21" s="132"/>
      <c r="D21" s="110" t="s">
        <v>6</v>
      </c>
      <c r="E21" s="65"/>
      <c r="F21" s="66"/>
      <c r="G21" s="74"/>
      <c r="H21" s="133"/>
      <c r="I21" s="3"/>
    </row>
    <row r="22" spans="1:9" ht="15.75">
      <c r="A22" s="112"/>
      <c r="B22" s="10" t="s">
        <v>115</v>
      </c>
      <c r="C22" s="113">
        <f>+C4</f>
        <v>20</v>
      </c>
      <c r="D22" s="72">
        <v>1</v>
      </c>
      <c r="E22" s="76" t="s">
        <v>6</v>
      </c>
      <c r="F22" s="134">
        <v>0.75</v>
      </c>
      <c r="G22" s="127">
        <f>+C22*D22*F22</f>
        <v>15</v>
      </c>
      <c r="H22" s="128">
        <f>G22/C4</f>
        <v>0.75</v>
      </c>
      <c r="I22" s="3"/>
    </row>
    <row r="23" spans="1:9" ht="15.75">
      <c r="A23" s="112"/>
      <c r="B23" s="10" t="s">
        <v>116</v>
      </c>
      <c r="C23" s="113">
        <f>+C4</f>
        <v>20</v>
      </c>
      <c r="D23" s="72">
        <v>1</v>
      </c>
      <c r="E23" s="76" t="s">
        <v>6</v>
      </c>
      <c r="F23" s="134">
        <v>0.5</v>
      </c>
      <c r="G23" s="127">
        <f>+C23*D23*F23</f>
        <v>10</v>
      </c>
      <c r="H23" s="128">
        <f>G23/C4</f>
        <v>0.5</v>
      </c>
      <c r="I23" s="3"/>
    </row>
    <row r="24" spans="1:9" ht="15.75">
      <c r="A24" s="112"/>
      <c r="B24" s="10" t="s">
        <v>1</v>
      </c>
      <c r="C24" s="113">
        <f>+C4</f>
        <v>20</v>
      </c>
      <c r="D24" s="135"/>
      <c r="E24" s="76" t="s">
        <v>8</v>
      </c>
      <c r="F24" s="134">
        <v>1</v>
      </c>
      <c r="G24" s="127">
        <f>+C24*F24</f>
        <v>20</v>
      </c>
      <c r="H24" s="128">
        <f>G24/C4</f>
        <v>1</v>
      </c>
      <c r="I24" s="3"/>
    </row>
    <row r="25" spans="1:9" ht="15.75">
      <c r="A25" s="112"/>
      <c r="B25" s="10" t="s">
        <v>65</v>
      </c>
      <c r="C25" s="113">
        <f>+C10</f>
        <v>19</v>
      </c>
      <c r="D25" s="135"/>
      <c r="E25" s="76" t="s">
        <v>8</v>
      </c>
      <c r="F25" s="134">
        <v>0</v>
      </c>
      <c r="G25" s="127">
        <f>+C25*F25</f>
        <v>0</v>
      </c>
      <c r="H25" s="128">
        <f>+G25/C4</f>
        <v>0</v>
      </c>
      <c r="I25" s="3"/>
    </row>
    <row r="26" spans="1:9" ht="15.75">
      <c r="A26" s="112"/>
      <c r="B26" s="10" t="s">
        <v>2</v>
      </c>
      <c r="C26" s="113">
        <f>+C10</f>
        <v>19</v>
      </c>
      <c r="D26" s="135"/>
      <c r="E26" s="76" t="s">
        <v>8</v>
      </c>
      <c r="F26" s="134">
        <v>1</v>
      </c>
      <c r="G26" s="127">
        <f>+C26*F26</f>
        <v>19</v>
      </c>
      <c r="H26" s="128">
        <f>G26/C4</f>
        <v>0.95</v>
      </c>
      <c r="I26" s="3"/>
    </row>
    <row r="27" spans="1:9" ht="15.75">
      <c r="A27" s="112"/>
      <c r="B27" s="10" t="s">
        <v>13</v>
      </c>
      <c r="C27" s="113">
        <f>+C4</f>
        <v>20</v>
      </c>
      <c r="D27" s="135"/>
      <c r="E27" s="76" t="s">
        <v>8</v>
      </c>
      <c r="F27" s="134">
        <v>3</v>
      </c>
      <c r="G27" s="127">
        <f>+C27*F27</f>
        <v>60</v>
      </c>
      <c r="H27" s="128">
        <f>G27/C4</f>
        <v>3</v>
      </c>
      <c r="I27" s="3"/>
    </row>
    <row r="28" spans="1:9" ht="15.75">
      <c r="A28" s="112"/>
      <c r="B28" s="10" t="s">
        <v>15</v>
      </c>
      <c r="C28" s="113">
        <f>+C4</f>
        <v>20</v>
      </c>
      <c r="D28" s="135"/>
      <c r="E28" s="76" t="s">
        <v>8</v>
      </c>
      <c r="F28" s="134">
        <v>0</v>
      </c>
      <c r="G28" s="127">
        <f>+C28*F28</f>
        <v>0</v>
      </c>
      <c r="H28" s="128">
        <f>G28/C4</f>
        <v>0</v>
      </c>
      <c r="I28" s="3"/>
    </row>
    <row r="29" spans="1:9" ht="15.75">
      <c r="A29" s="112"/>
      <c r="B29" s="136" t="s">
        <v>119</v>
      </c>
      <c r="C29" s="113">
        <f>+C4-(C4*C7)</f>
        <v>19</v>
      </c>
      <c r="D29" s="77">
        <f>+C6</f>
        <v>105</v>
      </c>
      <c r="E29" s="76" t="s">
        <v>12</v>
      </c>
      <c r="F29" s="137">
        <v>0.005</v>
      </c>
      <c r="G29" s="127">
        <f>+C29*D29*F29</f>
        <v>9.975</v>
      </c>
      <c r="H29" s="128">
        <f>+G29/C4</f>
        <v>0.49874999999999997</v>
      </c>
      <c r="I29" s="3"/>
    </row>
    <row r="30" spans="1:9" ht="15.75">
      <c r="A30" s="112"/>
      <c r="B30" s="138" t="s">
        <v>32</v>
      </c>
      <c r="C30" s="65"/>
      <c r="D30" s="8"/>
      <c r="E30" s="9" t="s">
        <v>59</v>
      </c>
      <c r="F30" s="73">
        <v>0</v>
      </c>
      <c r="G30" s="127">
        <f>+F30</f>
        <v>0</v>
      </c>
      <c r="H30" s="128">
        <f>+G30/C4</f>
        <v>0</v>
      </c>
      <c r="I30" s="3"/>
    </row>
    <row r="31" spans="1:9" ht="15.75">
      <c r="A31" s="112"/>
      <c r="B31" s="10" t="s">
        <v>11</v>
      </c>
      <c r="C31" s="68">
        <v>0.08</v>
      </c>
      <c r="D31" s="7"/>
      <c r="E31" s="10"/>
      <c r="F31" s="11"/>
      <c r="G31" s="75">
        <f>SUM(G17:G30)*C31*(H7/365)</f>
        <v>16.5562091137825</v>
      </c>
      <c r="H31" s="128">
        <f>G31/C4</f>
        <v>0.827810455689125</v>
      </c>
      <c r="I31" s="3"/>
    </row>
    <row r="32" spans="1:9" ht="21.75" customHeight="1">
      <c r="A32" s="117"/>
      <c r="B32" s="79" t="s">
        <v>23</v>
      </c>
      <c r="C32" s="79"/>
      <c r="D32" s="33"/>
      <c r="E32" s="33"/>
      <c r="F32" s="34"/>
      <c r="G32" s="139">
        <f>SUM(G17:G31)</f>
        <v>1779.102637685211</v>
      </c>
      <c r="H32" s="140">
        <f>SUM(H17:H31)</f>
        <v>88.95513188426057</v>
      </c>
      <c r="I32" s="3"/>
    </row>
    <row r="33" spans="1:9" ht="16.5" customHeight="1">
      <c r="A33" s="112"/>
      <c r="B33" s="21"/>
      <c r="C33" s="21"/>
      <c r="D33" s="21"/>
      <c r="E33" s="21"/>
      <c r="F33" s="21"/>
      <c r="G33" s="141"/>
      <c r="H33" s="142"/>
      <c r="I33" s="3"/>
    </row>
    <row r="34" spans="1:9" ht="19.5" customHeight="1">
      <c r="A34" s="109" t="s">
        <v>121</v>
      </c>
      <c r="B34" s="32"/>
      <c r="C34" s="32"/>
      <c r="D34" s="32"/>
      <c r="E34" s="32"/>
      <c r="F34" s="143"/>
      <c r="G34" s="139">
        <f>G14-G32</f>
        <v>49.14696231478911</v>
      </c>
      <c r="H34" s="140">
        <f>+H14-H32</f>
        <v>2.4573481157394355</v>
      </c>
      <c r="I34" s="85" t="s">
        <v>123</v>
      </c>
    </row>
    <row r="35" spans="1:9" ht="15.75">
      <c r="A35" s="107"/>
      <c r="B35" s="21"/>
      <c r="C35" s="21"/>
      <c r="D35" s="21"/>
      <c r="E35" s="21"/>
      <c r="F35" s="21"/>
      <c r="G35" s="21"/>
      <c r="H35" s="119"/>
      <c r="I35" s="3"/>
    </row>
    <row r="36" spans="1:10" ht="20.25" customHeight="1">
      <c r="A36" s="109" t="s">
        <v>5</v>
      </c>
      <c r="B36" s="32"/>
      <c r="C36" s="32"/>
      <c r="D36" s="32"/>
      <c r="E36" s="32"/>
      <c r="F36" s="32"/>
      <c r="G36" s="65"/>
      <c r="H36" s="118">
        <f>+G32/(C4*C6)</f>
        <v>0.8471917322310528</v>
      </c>
      <c r="I36" s="85" t="s">
        <v>61</v>
      </c>
      <c r="J36" s="31"/>
    </row>
    <row r="37" spans="1:10" ht="21" customHeight="1" thickBot="1">
      <c r="A37" s="144" t="s">
        <v>4</v>
      </c>
      <c r="B37" s="145"/>
      <c r="C37" s="145"/>
      <c r="D37" s="145"/>
      <c r="E37" s="146" t="s">
        <v>17</v>
      </c>
      <c r="F37" s="149">
        <v>0.5</v>
      </c>
      <c r="G37" s="147"/>
      <c r="H37" s="148">
        <f>+G32/(C4*C6*F37)</f>
        <v>1.6943834644621056</v>
      </c>
      <c r="I37" s="85" t="s">
        <v>62</v>
      </c>
      <c r="J37" s="31"/>
    </row>
    <row r="38" spans="1:12" ht="21" customHeight="1">
      <c r="A38" s="3"/>
      <c r="B38" s="3"/>
      <c r="C38" s="3"/>
      <c r="D38" s="3"/>
      <c r="E38" s="3"/>
      <c r="F38" s="3"/>
      <c r="G38" s="3"/>
      <c r="H38" s="3"/>
      <c r="L38" s="3"/>
    </row>
    <row r="39" spans="2:12" ht="15.75">
      <c r="B39" s="31" t="s">
        <v>127</v>
      </c>
      <c r="L39" s="3"/>
    </row>
    <row r="40" spans="2:12" ht="15.75">
      <c r="B40" s="31" t="s">
        <v>128</v>
      </c>
      <c r="L40" s="3"/>
    </row>
    <row r="41" ht="12.75">
      <c r="L41" s="3"/>
    </row>
    <row r="42" ht="12.75">
      <c r="L42" s="3"/>
    </row>
    <row r="43" ht="12.75">
      <c r="L43" s="3"/>
    </row>
    <row r="44" ht="12.75">
      <c r="L44" s="3"/>
    </row>
    <row r="45" ht="12.75">
      <c r="L45" s="3"/>
    </row>
    <row r="46" ht="12.75">
      <c r="L46" s="3"/>
    </row>
    <row r="47" ht="12.75">
      <c r="L47" s="3"/>
    </row>
    <row r="48" ht="12.75">
      <c r="L48" s="3"/>
    </row>
    <row r="49" ht="12.75">
      <c r="L49" s="3"/>
    </row>
    <row r="50" ht="12.75">
      <c r="L50" s="3"/>
    </row>
    <row r="51" ht="12.75">
      <c r="L51" s="3"/>
    </row>
    <row r="52" ht="12.75">
      <c r="L52" s="3"/>
    </row>
    <row r="53" ht="12.75">
      <c r="L53" s="3"/>
    </row>
    <row r="54" ht="12.75">
      <c r="L54" s="3"/>
    </row>
    <row r="55" ht="12.75">
      <c r="L55" s="3"/>
    </row>
    <row r="56" ht="12.75">
      <c r="L56" s="3"/>
    </row>
    <row r="57" ht="12.75">
      <c r="L57" s="3"/>
    </row>
    <row r="58" ht="12.75">
      <c r="L58" s="3"/>
    </row>
    <row r="59" ht="12.75">
      <c r="L59" s="3"/>
    </row>
    <row r="60" ht="12.75">
      <c r="L60" s="3"/>
    </row>
    <row r="61" ht="12.75">
      <c r="L61" s="3"/>
    </row>
    <row r="62" ht="12.75">
      <c r="L62" s="3"/>
    </row>
    <row r="63" ht="12.75">
      <c r="L63" s="3"/>
    </row>
    <row r="64" ht="12.75">
      <c r="L64" s="3"/>
    </row>
    <row r="65" ht="12.75">
      <c r="L65" s="3"/>
    </row>
    <row r="66" ht="12.75">
      <c r="L66" s="3"/>
    </row>
    <row r="67" ht="12.75">
      <c r="L67" s="3"/>
    </row>
    <row r="68" ht="12.75">
      <c r="L68" s="3"/>
    </row>
    <row r="69" ht="15.75" customHeight="1">
      <c r="L69" s="3"/>
    </row>
    <row r="70" ht="12.75">
      <c r="L70" s="3"/>
    </row>
    <row r="71" ht="12.75">
      <c r="L71" s="3"/>
    </row>
    <row r="72" ht="12.75">
      <c r="L72" s="3"/>
    </row>
    <row r="73" spans="1:11" ht="15.75">
      <c r="A73" s="2"/>
      <c r="B73" s="6"/>
      <c r="C73" s="4"/>
      <c r="D73" s="4"/>
      <c r="E73" s="4"/>
      <c r="F73" s="4"/>
      <c r="G73" s="4"/>
      <c r="H73" s="4"/>
      <c r="I73" s="5"/>
      <c r="J73" s="5"/>
      <c r="K73" s="5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</sheetData>
  <sheetProtection/>
  <hyperlinks>
    <hyperlink ref="G1:H1" r:id="rId1" display="by Susan Schoenian"/>
  </hyperlinks>
  <printOptions/>
  <pageMargins left="0.5" right="0.5" top="1" bottom="1" header="0.5" footer="0.5"/>
  <pageSetup horizontalDpi="600" verticalDpi="6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4.8515625" style="0" bestFit="1" customWidth="1"/>
    <col min="2" max="10" width="8.8515625" style="0" customWidth="1"/>
    <col min="11" max="11" width="12.421875" style="0" customWidth="1"/>
  </cols>
  <sheetData>
    <row r="1" spans="1:12" ht="19.5">
      <c r="A1" s="49" t="s">
        <v>56</v>
      </c>
      <c r="B1" s="50"/>
      <c r="C1" s="50"/>
      <c r="D1" s="50"/>
      <c r="E1" s="50"/>
      <c r="F1" s="50"/>
      <c r="G1" s="50"/>
      <c r="H1" s="51"/>
      <c r="I1" s="51"/>
      <c r="J1" s="51"/>
      <c r="K1" s="52"/>
      <c r="L1" s="3"/>
    </row>
    <row r="2" spans="1:12" ht="12.75" customHeight="1">
      <c r="A2" s="53"/>
      <c r="B2" s="54"/>
      <c r="C2" s="54"/>
      <c r="D2" s="54"/>
      <c r="E2" s="54"/>
      <c r="F2" s="54"/>
      <c r="G2" s="54"/>
      <c r="H2" s="55"/>
      <c r="I2" s="55"/>
      <c r="J2" s="55"/>
      <c r="K2" s="56"/>
      <c r="L2" s="3"/>
    </row>
    <row r="3" spans="1:12" ht="12.75">
      <c r="A3" s="57" t="s">
        <v>77</v>
      </c>
      <c r="B3" s="58"/>
      <c r="C3" s="58"/>
      <c r="D3" s="58"/>
      <c r="E3" s="58"/>
      <c r="F3" s="58"/>
      <c r="G3" s="58"/>
      <c r="H3" s="59"/>
      <c r="I3" s="59"/>
      <c r="J3" s="59"/>
      <c r="K3" s="60"/>
      <c r="L3" s="3"/>
    </row>
    <row r="4" spans="1:12" ht="33.75" customHeight="1">
      <c r="A4" s="43" t="s">
        <v>68</v>
      </c>
      <c r="B4" s="38"/>
      <c r="C4" s="12"/>
      <c r="D4" s="24"/>
      <c r="E4" s="24"/>
      <c r="F4" s="24"/>
      <c r="G4" s="24"/>
      <c r="H4" s="25"/>
      <c r="I4" s="25"/>
      <c r="J4" s="25"/>
      <c r="K4" s="22"/>
      <c r="L4" s="3"/>
    </row>
    <row r="5" spans="1:12" ht="12.75">
      <c r="A5" s="44" t="s">
        <v>69</v>
      </c>
      <c r="B5" s="14" t="s">
        <v>81</v>
      </c>
      <c r="C5" s="13"/>
      <c r="D5" s="13"/>
      <c r="E5" s="13"/>
      <c r="F5" s="13"/>
      <c r="G5" s="13"/>
      <c r="H5" s="13"/>
      <c r="I5" s="13"/>
      <c r="J5" s="18"/>
      <c r="K5" s="22"/>
      <c r="L5" s="3"/>
    </row>
    <row r="6" spans="1:12" ht="12.75">
      <c r="A6" s="44" t="s">
        <v>70</v>
      </c>
      <c r="B6" s="14" t="s">
        <v>106</v>
      </c>
      <c r="C6" s="13"/>
      <c r="D6" s="13"/>
      <c r="E6" s="13"/>
      <c r="F6" s="13"/>
      <c r="G6" s="13"/>
      <c r="H6" s="13"/>
      <c r="I6" s="13"/>
      <c r="J6" s="18"/>
      <c r="K6" s="22"/>
      <c r="L6" s="3"/>
    </row>
    <row r="7" spans="1:12" ht="13.5" thickBot="1">
      <c r="A7" s="45" t="s">
        <v>33</v>
      </c>
      <c r="B7" s="37" t="s">
        <v>82</v>
      </c>
      <c r="C7" s="17"/>
      <c r="D7" s="17"/>
      <c r="E7" s="17"/>
      <c r="F7" s="17"/>
      <c r="G7" s="17"/>
      <c r="H7" s="17"/>
      <c r="I7" s="17"/>
      <c r="J7" s="26"/>
      <c r="K7" s="23"/>
      <c r="L7" s="3"/>
    </row>
    <row r="8" spans="1:12" ht="28.5" customHeight="1">
      <c r="A8" s="43" t="s">
        <v>58</v>
      </c>
      <c r="B8" s="14"/>
      <c r="C8" s="13"/>
      <c r="D8" s="13"/>
      <c r="E8" s="13"/>
      <c r="F8" s="13"/>
      <c r="G8" s="13"/>
      <c r="H8" s="13"/>
      <c r="I8" s="13"/>
      <c r="J8" s="18"/>
      <c r="K8" s="22"/>
      <c r="L8" s="3"/>
    </row>
    <row r="9" spans="1:12" ht="12.75">
      <c r="A9" s="44" t="s">
        <v>71</v>
      </c>
      <c r="B9" s="14" t="s">
        <v>83</v>
      </c>
      <c r="C9" s="13"/>
      <c r="D9" s="13"/>
      <c r="E9" s="13"/>
      <c r="F9" s="13"/>
      <c r="G9" s="13"/>
      <c r="H9" s="13"/>
      <c r="I9" s="13"/>
      <c r="J9" s="18"/>
      <c r="K9" s="22"/>
      <c r="L9" s="3"/>
    </row>
    <row r="10" spans="1:12" ht="12.75">
      <c r="A10" s="44" t="s">
        <v>72</v>
      </c>
      <c r="B10" s="14" t="s">
        <v>84</v>
      </c>
      <c r="C10" s="13"/>
      <c r="D10" s="13"/>
      <c r="E10" s="13"/>
      <c r="F10" s="13"/>
      <c r="G10" s="13"/>
      <c r="H10" s="13"/>
      <c r="I10" s="13"/>
      <c r="J10" s="18"/>
      <c r="K10" s="22"/>
      <c r="L10" s="3"/>
    </row>
    <row r="11" spans="1:12" ht="13.5" thickBot="1">
      <c r="A11" s="45" t="s">
        <v>73</v>
      </c>
      <c r="B11" s="16" t="s">
        <v>85</v>
      </c>
      <c r="C11" s="17"/>
      <c r="D11" s="17"/>
      <c r="E11" s="17"/>
      <c r="F11" s="17"/>
      <c r="G11" s="17"/>
      <c r="H11" s="17"/>
      <c r="I11" s="17"/>
      <c r="J11" s="26"/>
      <c r="K11" s="23"/>
      <c r="L11" s="3"/>
    </row>
    <row r="12" spans="1:12" ht="30.75" customHeight="1">
      <c r="A12" s="43" t="s">
        <v>24</v>
      </c>
      <c r="B12" s="35" t="s">
        <v>86</v>
      </c>
      <c r="C12" s="13"/>
      <c r="D12" s="13"/>
      <c r="E12" s="13"/>
      <c r="F12" s="13"/>
      <c r="G12" s="12"/>
      <c r="H12" s="13"/>
      <c r="I12" s="13"/>
      <c r="J12" s="18"/>
      <c r="K12" s="22"/>
      <c r="L12" s="3"/>
    </row>
    <row r="13" spans="1:12" ht="12.75">
      <c r="A13" s="44" t="s">
        <v>74</v>
      </c>
      <c r="B13" s="14" t="s">
        <v>87</v>
      </c>
      <c r="C13" s="13"/>
      <c r="D13" s="13"/>
      <c r="E13" s="13"/>
      <c r="F13" s="13"/>
      <c r="G13" s="13"/>
      <c r="H13" s="13"/>
      <c r="I13" s="13"/>
      <c r="J13" s="13"/>
      <c r="K13" s="22"/>
      <c r="L13" s="3"/>
    </row>
    <row r="14" spans="1:12" ht="12.75">
      <c r="A14" s="44" t="s">
        <v>75</v>
      </c>
      <c r="B14" s="14" t="s">
        <v>88</v>
      </c>
      <c r="C14" s="13"/>
      <c r="D14" s="13"/>
      <c r="E14" s="13"/>
      <c r="F14" s="13"/>
      <c r="G14" s="13"/>
      <c r="H14" s="13"/>
      <c r="I14" s="13"/>
      <c r="J14" s="13"/>
      <c r="K14" s="22"/>
      <c r="L14" s="3"/>
    </row>
    <row r="15" spans="1:12" ht="12.75">
      <c r="A15" s="67" t="s">
        <v>76</v>
      </c>
      <c r="B15" s="14" t="s">
        <v>89</v>
      </c>
      <c r="C15" s="13"/>
      <c r="D15" s="13"/>
      <c r="E15" s="13"/>
      <c r="F15" s="13"/>
      <c r="G15" s="13"/>
      <c r="H15" s="13"/>
      <c r="I15" s="13"/>
      <c r="J15" s="13"/>
      <c r="K15" s="15"/>
      <c r="L15" s="3"/>
    </row>
    <row r="16" spans="1:12" ht="12.75">
      <c r="A16" s="44" t="s">
        <v>78</v>
      </c>
      <c r="B16" s="14" t="s">
        <v>99</v>
      </c>
      <c r="C16" s="13"/>
      <c r="D16" s="13"/>
      <c r="E16" s="13"/>
      <c r="F16" s="13"/>
      <c r="G16" s="13"/>
      <c r="H16" s="13"/>
      <c r="I16" s="13"/>
      <c r="J16" s="13"/>
      <c r="K16" s="22"/>
      <c r="L16" s="3"/>
    </row>
    <row r="17" spans="1:12" ht="12.75">
      <c r="A17" s="44" t="s">
        <v>79</v>
      </c>
      <c r="B17" s="14" t="s">
        <v>98</v>
      </c>
      <c r="C17" s="13"/>
      <c r="D17" s="13"/>
      <c r="E17" s="13"/>
      <c r="F17" s="13"/>
      <c r="G17" s="13"/>
      <c r="H17" s="13"/>
      <c r="I17" s="13"/>
      <c r="J17" s="13"/>
      <c r="K17" s="22"/>
      <c r="L17" s="3"/>
    </row>
    <row r="18" spans="1:12" ht="13.5" thickBot="1">
      <c r="A18" s="45" t="s">
        <v>80</v>
      </c>
      <c r="B18" s="16" t="s">
        <v>107</v>
      </c>
      <c r="C18" s="17"/>
      <c r="D18" s="17"/>
      <c r="E18" s="17"/>
      <c r="F18" s="17"/>
      <c r="G18" s="17"/>
      <c r="H18" s="17"/>
      <c r="I18" s="17"/>
      <c r="J18" s="17"/>
      <c r="K18" s="23"/>
      <c r="L18" s="3"/>
    </row>
    <row r="19" spans="1:12" ht="28.5" customHeight="1">
      <c r="A19" s="43" t="s">
        <v>25</v>
      </c>
      <c r="B19" s="14" t="s">
        <v>54</v>
      </c>
      <c r="C19" s="13"/>
      <c r="D19" s="13"/>
      <c r="E19" s="13"/>
      <c r="F19" s="13"/>
      <c r="G19" s="13"/>
      <c r="H19" s="13"/>
      <c r="I19" s="13"/>
      <c r="J19" s="13"/>
      <c r="K19" s="22"/>
      <c r="L19" s="3"/>
    </row>
    <row r="20" spans="1:12" ht="12.75">
      <c r="A20" s="44" t="s">
        <v>34</v>
      </c>
      <c r="B20" s="14" t="s">
        <v>105</v>
      </c>
      <c r="C20" s="13"/>
      <c r="D20" s="13"/>
      <c r="E20" s="13"/>
      <c r="F20" s="13"/>
      <c r="G20" s="13"/>
      <c r="H20" s="13"/>
      <c r="I20" s="13"/>
      <c r="J20" s="18"/>
      <c r="K20" s="22"/>
      <c r="L20" s="3"/>
    </row>
    <row r="21" spans="1:12" ht="12.75">
      <c r="A21" s="44" t="s">
        <v>35</v>
      </c>
      <c r="B21" s="14" t="s">
        <v>102</v>
      </c>
      <c r="C21" s="13"/>
      <c r="D21" s="13"/>
      <c r="E21" s="13"/>
      <c r="F21" s="13"/>
      <c r="G21" s="13"/>
      <c r="H21" s="13"/>
      <c r="I21" s="13"/>
      <c r="J21" s="18"/>
      <c r="K21" s="22"/>
      <c r="L21" s="3"/>
    </row>
    <row r="22" spans="1:12" ht="12.75">
      <c r="A22" s="44" t="s">
        <v>36</v>
      </c>
      <c r="B22" s="14" t="s">
        <v>90</v>
      </c>
      <c r="C22" s="13"/>
      <c r="D22" s="13"/>
      <c r="E22" s="13"/>
      <c r="F22" s="13"/>
      <c r="G22" s="13"/>
      <c r="H22" s="13"/>
      <c r="I22" s="13"/>
      <c r="J22" s="18"/>
      <c r="K22" s="22"/>
      <c r="L22" s="3"/>
    </row>
    <row r="23" spans="1:12" ht="12.75">
      <c r="A23" s="44" t="s">
        <v>37</v>
      </c>
      <c r="B23" s="14" t="s">
        <v>103</v>
      </c>
      <c r="C23" s="13"/>
      <c r="D23" s="13"/>
      <c r="E23" s="13"/>
      <c r="F23" s="13"/>
      <c r="G23" s="13"/>
      <c r="H23" s="13"/>
      <c r="I23" s="13"/>
      <c r="J23" s="18"/>
      <c r="K23" s="22"/>
      <c r="L23" s="3"/>
    </row>
    <row r="24" spans="1:12" ht="12.75">
      <c r="A24" s="44" t="s">
        <v>38</v>
      </c>
      <c r="B24" s="14" t="s">
        <v>30</v>
      </c>
      <c r="C24" s="13"/>
      <c r="D24" s="13"/>
      <c r="E24" s="13"/>
      <c r="F24" s="13"/>
      <c r="G24" s="13"/>
      <c r="H24" s="13"/>
      <c r="I24" s="13"/>
      <c r="J24" s="18"/>
      <c r="K24" s="22"/>
      <c r="L24" s="3"/>
    </row>
    <row r="25" spans="1:12" ht="12.75">
      <c r="A25" s="44" t="s">
        <v>39</v>
      </c>
      <c r="B25" s="14" t="s">
        <v>29</v>
      </c>
      <c r="C25" s="13"/>
      <c r="D25" s="13"/>
      <c r="E25" s="13"/>
      <c r="F25" s="13"/>
      <c r="G25" s="13"/>
      <c r="H25" s="13"/>
      <c r="I25" s="13"/>
      <c r="J25" s="18"/>
      <c r="K25" s="22"/>
      <c r="L25" s="3"/>
    </row>
    <row r="26" spans="1:12" ht="12.75">
      <c r="A26" s="44" t="s">
        <v>40</v>
      </c>
      <c r="B26" s="14" t="s">
        <v>29</v>
      </c>
      <c r="C26" s="13"/>
      <c r="D26" s="13"/>
      <c r="E26" s="13"/>
      <c r="F26" s="13"/>
      <c r="G26" s="13"/>
      <c r="H26" s="13"/>
      <c r="I26" s="13"/>
      <c r="J26" s="18"/>
      <c r="K26" s="22"/>
      <c r="L26" s="3"/>
    </row>
    <row r="27" spans="1:12" ht="12.75">
      <c r="A27" s="44" t="s">
        <v>41</v>
      </c>
      <c r="B27" s="14" t="s">
        <v>91</v>
      </c>
      <c r="C27" s="13"/>
      <c r="D27" s="13"/>
      <c r="E27" s="13"/>
      <c r="F27" s="13"/>
      <c r="G27" s="13"/>
      <c r="H27" s="13"/>
      <c r="I27" s="13"/>
      <c r="J27" s="18"/>
      <c r="K27" s="22"/>
      <c r="L27" s="3"/>
    </row>
    <row r="28" spans="1:12" ht="12.75">
      <c r="A28" s="44" t="s">
        <v>42</v>
      </c>
      <c r="B28" s="14" t="s">
        <v>92</v>
      </c>
      <c r="C28" s="13"/>
      <c r="D28" s="13"/>
      <c r="E28" s="13"/>
      <c r="F28" s="13"/>
      <c r="G28" s="13"/>
      <c r="H28" s="13"/>
      <c r="I28" s="13"/>
      <c r="J28" s="18"/>
      <c r="K28" s="22"/>
      <c r="L28" s="3"/>
    </row>
    <row r="29" spans="1:12" ht="12.75">
      <c r="A29" s="44" t="s">
        <v>43</v>
      </c>
      <c r="B29" s="14" t="s">
        <v>93</v>
      </c>
      <c r="C29" s="13"/>
      <c r="D29" s="13"/>
      <c r="E29" s="13"/>
      <c r="F29" s="13"/>
      <c r="G29" s="13"/>
      <c r="H29" s="13"/>
      <c r="I29" s="13"/>
      <c r="J29" s="18"/>
      <c r="K29" s="22"/>
      <c r="L29" s="3"/>
    </row>
    <row r="30" spans="1:12" ht="12.75">
      <c r="A30" s="44" t="s">
        <v>100</v>
      </c>
      <c r="B30" s="14" t="s">
        <v>101</v>
      </c>
      <c r="C30" s="13"/>
      <c r="D30" s="13"/>
      <c r="E30" s="13"/>
      <c r="F30" s="13"/>
      <c r="G30" s="13"/>
      <c r="H30" s="13"/>
      <c r="I30" s="13"/>
      <c r="J30" s="18"/>
      <c r="K30" s="22"/>
      <c r="L30" s="3"/>
    </row>
    <row r="31" spans="1:12" ht="12.75">
      <c r="A31" s="44" t="s">
        <v>44</v>
      </c>
      <c r="B31" s="14" t="s">
        <v>94</v>
      </c>
      <c r="C31" s="13"/>
      <c r="D31" s="13"/>
      <c r="E31" s="13"/>
      <c r="F31" s="13"/>
      <c r="G31" s="13"/>
      <c r="H31" s="13"/>
      <c r="I31" s="13"/>
      <c r="J31" s="18"/>
      <c r="K31" s="22"/>
      <c r="L31" s="3"/>
    </row>
    <row r="32" spans="1:12" ht="12.75">
      <c r="A32" s="44" t="s">
        <v>45</v>
      </c>
      <c r="B32" s="14" t="s">
        <v>31</v>
      </c>
      <c r="C32" s="13"/>
      <c r="D32" s="13"/>
      <c r="E32" s="13"/>
      <c r="F32" s="13"/>
      <c r="G32" s="13"/>
      <c r="H32" s="13"/>
      <c r="I32" s="13"/>
      <c r="J32" s="18"/>
      <c r="K32" s="22"/>
      <c r="L32" s="3"/>
    </row>
    <row r="33" spans="1:12" ht="12.75">
      <c r="A33" s="44" t="s">
        <v>46</v>
      </c>
      <c r="B33" s="14" t="s">
        <v>64</v>
      </c>
      <c r="C33" s="13"/>
      <c r="D33" s="13"/>
      <c r="E33" s="13"/>
      <c r="F33" s="13"/>
      <c r="G33" s="13"/>
      <c r="H33" s="13"/>
      <c r="I33" s="13"/>
      <c r="J33" s="18"/>
      <c r="K33" s="22"/>
      <c r="L33" s="3"/>
    </row>
    <row r="34" spans="1:12" ht="12.75">
      <c r="A34" s="44" t="s">
        <v>47</v>
      </c>
      <c r="B34" s="14" t="s">
        <v>63</v>
      </c>
      <c r="C34" s="13"/>
      <c r="D34" s="13"/>
      <c r="E34" s="13"/>
      <c r="F34" s="13"/>
      <c r="G34" s="13"/>
      <c r="H34" s="13"/>
      <c r="I34" s="13"/>
      <c r="J34" s="18"/>
      <c r="K34" s="22"/>
      <c r="L34" s="3"/>
    </row>
    <row r="35" spans="1:12" ht="12.75">
      <c r="A35" s="44" t="s">
        <v>48</v>
      </c>
      <c r="B35" s="14" t="s">
        <v>50</v>
      </c>
      <c r="C35" s="13"/>
      <c r="D35" s="13"/>
      <c r="E35" s="13"/>
      <c r="F35" s="13"/>
      <c r="G35" s="13"/>
      <c r="H35" s="13"/>
      <c r="I35" s="13"/>
      <c r="J35" s="18"/>
      <c r="K35" s="22"/>
      <c r="L35" s="3"/>
    </row>
    <row r="36" spans="1:12" ht="13.5" thickBot="1">
      <c r="A36" s="45" t="s">
        <v>49</v>
      </c>
      <c r="B36" s="16" t="s">
        <v>51</v>
      </c>
      <c r="C36" s="17"/>
      <c r="D36" s="17"/>
      <c r="E36" s="17"/>
      <c r="F36" s="17"/>
      <c r="G36" s="17"/>
      <c r="H36" s="17"/>
      <c r="I36" s="17"/>
      <c r="J36" s="26"/>
      <c r="K36" s="23"/>
      <c r="L36" s="3"/>
    </row>
    <row r="37" spans="1:12" ht="29.25" customHeight="1">
      <c r="A37" s="46" t="s">
        <v>53</v>
      </c>
      <c r="B37" s="36" t="s">
        <v>52</v>
      </c>
      <c r="C37" s="27"/>
      <c r="D37" s="27"/>
      <c r="E37" s="27"/>
      <c r="F37" s="27"/>
      <c r="G37" s="27"/>
      <c r="H37" s="27"/>
      <c r="I37" s="27"/>
      <c r="J37" s="28"/>
      <c r="K37" s="29"/>
      <c r="L37" s="3"/>
    </row>
    <row r="38" spans="1:12" ht="24" customHeight="1">
      <c r="A38" s="47" t="s">
        <v>26</v>
      </c>
      <c r="B38" s="14" t="s">
        <v>97</v>
      </c>
      <c r="C38" s="13"/>
      <c r="D38" s="13"/>
      <c r="E38" s="13"/>
      <c r="F38" s="13"/>
      <c r="G38" s="13"/>
      <c r="H38" s="13"/>
      <c r="I38" s="13"/>
      <c r="J38" s="15"/>
      <c r="K38" s="22"/>
      <c r="L38" s="3"/>
    </row>
    <row r="39" spans="1:12" ht="23.25" customHeight="1">
      <c r="A39" s="47" t="s">
        <v>28</v>
      </c>
      <c r="B39" s="14" t="s">
        <v>95</v>
      </c>
      <c r="C39" s="13"/>
      <c r="D39" s="13"/>
      <c r="E39" s="13"/>
      <c r="F39" s="13"/>
      <c r="G39" s="13"/>
      <c r="H39" s="13"/>
      <c r="I39" s="13"/>
      <c r="J39" s="15"/>
      <c r="K39" s="22"/>
      <c r="L39" s="3"/>
    </row>
    <row r="40" spans="1:12" ht="30" customHeight="1" thickBot="1">
      <c r="A40" s="48" t="s">
        <v>27</v>
      </c>
      <c r="B40" s="39" t="s">
        <v>96</v>
      </c>
      <c r="C40" s="40"/>
      <c r="D40" s="40"/>
      <c r="E40" s="40"/>
      <c r="F40" s="40"/>
      <c r="G40" s="40"/>
      <c r="H40" s="40"/>
      <c r="I40" s="40"/>
      <c r="J40" s="41"/>
      <c r="K40" s="42"/>
      <c r="L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 password="DBAD" sheet="1" objects="1" scenarios="1"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2004-11-29T19:42:57Z</cp:lastPrinted>
  <dcterms:created xsi:type="dcterms:W3CDTF">2002-08-29T16:43:40Z</dcterms:created>
  <dcterms:modified xsi:type="dcterms:W3CDTF">2018-09-16T16:33:07Z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